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2" i="1" l="1"/>
  <c r="E46" i="1"/>
  <c r="E24" i="1"/>
  <c r="E30" i="1" l="1"/>
  <c r="E26" i="1"/>
  <c r="E25" i="1"/>
  <c r="E23" i="1" s="1"/>
  <c r="E43" i="1"/>
  <c r="E39" i="1"/>
  <c r="E36" i="1"/>
  <c r="E38" i="1"/>
  <c r="D35" i="1"/>
  <c r="D12" i="1"/>
  <c r="E16" i="1"/>
  <c r="E17" i="1"/>
  <c r="E22" i="1"/>
  <c r="E21" i="1"/>
  <c r="E20" i="1"/>
  <c r="E8" i="1"/>
  <c r="G6" i="1"/>
  <c r="E35" i="1" l="1"/>
  <c r="E37" i="1"/>
  <c r="E33" i="1"/>
  <c r="D29" i="1"/>
  <c r="E45" i="1" l="1"/>
  <c r="F44" i="1"/>
  <c r="F41" i="1"/>
  <c r="G35" i="1"/>
  <c r="G29" i="1"/>
  <c r="E34" i="1"/>
  <c r="E32" i="1"/>
  <c r="E31" i="1"/>
  <c r="E42" i="1"/>
  <c r="E40" i="1"/>
  <c r="E29" i="1" l="1"/>
  <c r="D23" i="1"/>
  <c r="G12" i="1"/>
  <c r="E19" i="1"/>
  <c r="E18" i="1"/>
  <c r="E15" i="1"/>
  <c r="E14" i="1"/>
  <c r="E11" i="1"/>
  <c r="E9" i="1"/>
  <c r="D6" i="1"/>
  <c r="E10" i="1"/>
  <c r="G41" i="1" l="1"/>
  <c r="G44" i="1"/>
  <c r="G47" i="1" s="1"/>
  <c r="D41" i="1"/>
  <c r="D44" i="1" s="1"/>
  <c r="D47" i="1" s="1"/>
  <c r="E6" i="1"/>
  <c r="E44" i="1" l="1"/>
  <c r="E47" i="1" s="1"/>
  <c r="E41" i="1"/>
</calcChain>
</file>

<file path=xl/sharedStrings.xml><?xml version="1.0" encoding="utf-8"?>
<sst xmlns="http://schemas.openxmlformats.org/spreadsheetml/2006/main" count="76" uniqueCount="63">
  <si>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</si>
  <si>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</si>
  <si>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</si>
  <si>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</si>
  <si>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</si>
  <si>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</si>
  <si>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</si>
  <si>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</si>
  <si>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</si>
  <si>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</si>
  <si>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Итого полная себестоимость усл.</t>
  </si>
  <si>
    <t>Полная стоимость услуг</t>
  </si>
  <si>
    <t>руб.</t>
  </si>
  <si>
    <t>Расходы на управление МКД</t>
  </si>
  <si>
    <t>Вывоз мусора</t>
  </si>
  <si>
    <t>услуги сторонней организации</t>
  </si>
  <si>
    <t>зарплата обслуж.перс с отчислен.</t>
  </si>
  <si>
    <t>Налог и другие обязательства</t>
  </si>
  <si>
    <t>Прибыль управляющей компании</t>
  </si>
  <si>
    <t>Содержание придомовой территории</t>
  </si>
  <si>
    <t>рудования и конструкций МКД</t>
  </si>
  <si>
    <t>Обслуживание лифта,страхование</t>
  </si>
  <si>
    <t xml:space="preserve"> </t>
  </si>
  <si>
    <t xml:space="preserve">Факт </t>
  </si>
  <si>
    <t>Техобслуживание пожарной сигнализ</t>
  </si>
  <si>
    <t>Обслуживание УУТЭ</t>
  </si>
  <si>
    <t>Услуги по уборке и благоустр.территории</t>
  </si>
  <si>
    <t>ИТОГО: Содержание и ремонт</t>
  </si>
  <si>
    <t>Факт за</t>
  </si>
  <si>
    <t>План</t>
  </si>
  <si>
    <t>ж.д.по ул.Орбитальная 90</t>
  </si>
  <si>
    <t>съем показ. ИПУ</t>
  </si>
  <si>
    <t>подгот.отоп.сезон,гидроопресовка</t>
  </si>
  <si>
    <t>услуги ркц,паспорт,отчетн,сайт,ГИСЖКХ</t>
  </si>
  <si>
    <t>за 2018год</t>
  </si>
  <si>
    <t>2018г</t>
  </si>
  <si>
    <t xml:space="preserve">Тариф </t>
  </si>
  <si>
    <t>услуги садовника,озелен.,покос травы</t>
  </si>
  <si>
    <t xml:space="preserve"> детская площадка:ремонт,покраска </t>
  </si>
  <si>
    <t>инвентарь хозматер1824,43-, соль-1560</t>
  </si>
  <si>
    <t>услуги электрика</t>
  </si>
  <si>
    <t>косметический частичный ремонт холлов</t>
  </si>
  <si>
    <t xml:space="preserve"> частичный ремонт крыши,гидроизоляц лоджии</t>
  </si>
  <si>
    <t>утилизация ртутосодерж.отходов</t>
  </si>
  <si>
    <t>уборка мусор. площадки ,вывоз строит.мусора</t>
  </si>
  <si>
    <t>замена выпускной трубы канализации</t>
  </si>
  <si>
    <t>ремонт теплового ввода,замена трубопровода</t>
  </si>
  <si>
    <t>сантехматериалы</t>
  </si>
  <si>
    <t xml:space="preserve">усл банк-53988 почт-4412 аренда ,охр.оф 58317 </t>
  </si>
  <si>
    <t>зарпл.перс.291998 общех-25430 ус.связи-12471</t>
  </si>
  <si>
    <t>юридические услуги 49988 гсм 14861выписка ЕГР 540</t>
  </si>
  <si>
    <t>в год</t>
  </si>
  <si>
    <t>Техобслуживание пожарн.сигнализ.на 1м2- 0,13 руб</t>
  </si>
  <si>
    <t>Техобслуживание УУТЭ                    на 1м2- 0,18 руб</t>
  </si>
  <si>
    <t xml:space="preserve">Услуги по уборке МОП </t>
  </si>
  <si>
    <r>
      <t xml:space="preserve">ДЕФИЦИТ : </t>
    </r>
    <r>
      <rPr>
        <b/>
        <i/>
        <sz val="10"/>
        <rFont val="Arial Cyr"/>
        <charset val="204"/>
      </rPr>
      <t>Содержание и ремонт на     1м2- 2,47 руб</t>
    </r>
  </si>
  <si>
    <t>Налог и другие обязательства      на 1м2-0,13 руб.</t>
  </si>
  <si>
    <t xml:space="preserve"> жилья"</t>
  </si>
  <si>
    <t xml:space="preserve">Отчет по статье " Содержание и ремонт </t>
  </si>
  <si>
    <t>установка датчиков движения,датчики,лампы,провод</t>
  </si>
  <si>
    <t>дезобработка,хозтовары(веник,тряпка,перчатки)</t>
  </si>
  <si>
    <t>инвентарь-3646,82 замки на МОП-3034,96</t>
  </si>
  <si>
    <t xml:space="preserve">         14536,70  в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</si>
</sst>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4"/>
      <name val="Arial Cyr"/>
      <charset val="204"/>
    </font>
    <font>
      <sz val="2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6" fillId="0" borderId="6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0" fillId="0" borderId="0" xfId="0" applyNumberFormat="1"/>
    <xf numFmtId="0" fontId="5" fillId="0" borderId="5" xfId="0" applyFont="1" applyBorder="1"/>
    <xf numFmtId="2" fontId="4" fillId="0" borderId="5" xfId="0" applyNumberFormat="1" applyFont="1" applyBorder="1"/>
    <xf numFmtId="0" fontId="4" fillId="0" borderId="13" xfId="0" applyFont="1" applyBorder="1"/>
    <xf numFmtId="2" fontId="5" fillId="0" borderId="2" xfId="0" applyNumberFormat="1" applyFont="1" applyBorder="1"/>
    <xf numFmtId="2" fontId="5" fillId="0" borderId="1" xfId="0" applyNumberFormat="1" applyFont="1" applyBorder="1"/>
    <xf numFmtId="2" fontId="6" fillId="0" borderId="3" xfId="0" applyNumberFormat="1" applyFont="1" applyBorder="1"/>
    <xf numFmtId="0" fontId="0" fillId="0" borderId="7" xfId="0" applyFont="1" applyBorder="1"/>
    <xf numFmtId="0" fontId="4" fillId="0" borderId="0" xfId="0" applyFont="1"/>
    <xf numFmtId="0" fontId="6" fillId="0" borderId="0" xfId="0" applyFont="1" applyFill="1" applyBorder="1"/>
    <xf numFmtId="0" fontId="6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0" fillId="0" borderId="0" xfId="0" applyBorder="1"/>
    <xf numFmtId="0" fontId="6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zoomScaleNormal="100" workbookViewId="0">
      <selection activeCell="D60" sqref="D60"/>
    </sheetView>
  </sheetViews>
  <sheetFormatPr defaultRowHeight="13.2" x14ac:dyDescent="0.25"/>
  <cols>
    <col min="1" max="1" width="3.6640625" customWidth="1"/>
    <col min="2" max="2" width="52.109375" customWidth="1"/>
    <col min="3" max="3" width="10.33203125" customWidth="1"/>
    <col min="4" max="4" width="13.5546875" customWidth="1"/>
    <col min="5" max="5" width="14" customWidth="1"/>
    <col min="6" max="6" width="1.44140625" hidden="1" customWidth="1"/>
    <col min="7" max="7" width="10.5546875" customWidth="1"/>
    <col min="8" max="8" width="12" customWidth="1"/>
  </cols>
  <sheetData>
    <row r="1" spans="1:8" ht="17.399999999999999" x14ac:dyDescent="0.3">
      <c r="A1" s="33"/>
      <c r="B1" s="56" t="s">
        <v>58</v>
      </c>
      <c r="C1" s="56" t="s">
        <v>57</v>
      </c>
      <c r="D1" s="56" t="s">
        <v>22</v>
      </c>
      <c r="E1" s="57"/>
      <c r="G1" s="2"/>
      <c r="H1" s="8"/>
    </row>
    <row r="2" spans="1:8" ht="17.399999999999999" x14ac:dyDescent="0.3">
      <c r="A2" s="1"/>
      <c r="B2" s="57" t="s">
        <v>30</v>
      </c>
      <c r="C2" s="57"/>
      <c r="D2" s="58" t="s">
        <v>34</v>
      </c>
      <c r="E2" s="57"/>
      <c r="F2" s="2"/>
      <c r="G2" s="2"/>
      <c r="H2" s="8"/>
    </row>
    <row r="3" spans="1:8" ht="15.6" thickBot="1" x14ac:dyDescent="0.3">
      <c r="A3" s="1"/>
      <c r="B3" s="1"/>
      <c r="D3" s="1"/>
      <c r="E3" s="1"/>
      <c r="F3" s="1"/>
      <c r="G3" s="59">
        <v>9318.4</v>
      </c>
    </row>
    <row r="4" spans="1:8" ht="13.8" x14ac:dyDescent="0.25">
      <c r="A4" s="10" t="s">
        <v>0</v>
      </c>
      <c r="B4" s="3" t="s">
        <v>2</v>
      </c>
      <c r="C4" s="10" t="s">
        <v>4</v>
      </c>
      <c r="D4" s="54" t="s">
        <v>28</v>
      </c>
      <c r="E4" s="54" t="s">
        <v>23</v>
      </c>
      <c r="F4" s="54" t="s">
        <v>29</v>
      </c>
      <c r="G4" s="54" t="s">
        <v>36</v>
      </c>
    </row>
    <row r="5" spans="1:8" ht="23.25" customHeight="1" thickBot="1" x14ac:dyDescent="0.3">
      <c r="A5" s="4"/>
      <c r="B5" s="9"/>
      <c r="C5" s="11" t="s">
        <v>3</v>
      </c>
      <c r="D5" s="55" t="s">
        <v>35</v>
      </c>
      <c r="E5" s="55" t="s">
        <v>1</v>
      </c>
      <c r="F5" s="55" t="s">
        <v>1</v>
      </c>
      <c r="G5" s="55" t="s">
        <v>1</v>
      </c>
    </row>
    <row r="6" spans="1:8" x14ac:dyDescent="0.25">
      <c r="A6" s="17">
        <v>1</v>
      </c>
      <c r="B6" s="18" t="s">
        <v>19</v>
      </c>
      <c r="C6" s="26" t="s">
        <v>9</v>
      </c>
      <c r="D6" s="18">
        <f>D8+D9+D10+D11</f>
        <v>205116.76</v>
      </c>
      <c r="E6" s="37">
        <f>E8+E9+E10+E11</f>
        <v>1.8343345781822347</v>
      </c>
      <c r="F6" s="18">
        <v>1.24</v>
      </c>
      <c r="G6" s="37">
        <f>G8+G9+G10+G11</f>
        <v>1.7</v>
      </c>
    </row>
    <row r="7" spans="1:8" ht="10.8" customHeight="1" thickBot="1" x14ac:dyDescent="0.3">
      <c r="A7" s="19"/>
      <c r="B7" s="20"/>
      <c r="C7" s="27"/>
      <c r="D7" s="20"/>
      <c r="E7" s="39"/>
      <c r="F7" s="20"/>
      <c r="G7" s="20"/>
    </row>
    <row r="8" spans="1:8" ht="18" customHeight="1" x14ac:dyDescent="0.25">
      <c r="A8" s="14"/>
      <c r="B8" s="15" t="s">
        <v>26</v>
      </c>
      <c r="C8" s="16"/>
      <c r="D8" s="15">
        <v>168721.54</v>
      </c>
      <c r="E8" s="38">
        <f>D8/12/G3</f>
        <v>1.5088564918154763</v>
      </c>
      <c r="F8" s="15"/>
      <c r="G8" s="15">
        <v>1.65</v>
      </c>
    </row>
    <row r="9" spans="1:8" ht="18" customHeight="1" x14ac:dyDescent="0.25">
      <c r="A9" s="14"/>
      <c r="B9" s="15" t="s">
        <v>37</v>
      </c>
      <c r="C9" s="16"/>
      <c r="D9" s="15">
        <v>25344.79</v>
      </c>
      <c r="E9" s="38">
        <f>D9/12/G3</f>
        <v>0.22665541652358062</v>
      </c>
      <c r="F9" s="15"/>
      <c r="G9" s="15">
        <v>0.02</v>
      </c>
    </row>
    <row r="10" spans="1:8" ht="18" customHeight="1" x14ac:dyDescent="0.25">
      <c r="A10" s="14"/>
      <c r="B10" s="15" t="s">
        <v>39</v>
      </c>
      <c r="C10" s="16"/>
      <c r="D10" s="15">
        <v>3384.43</v>
      </c>
      <c r="E10" s="38">
        <f>D10/12/G3</f>
        <v>3.0266551482371791E-2</v>
      </c>
      <c r="F10" s="15"/>
      <c r="G10" s="15">
        <v>0.02</v>
      </c>
    </row>
    <row r="11" spans="1:8" ht="18" customHeight="1" thickBot="1" x14ac:dyDescent="0.3">
      <c r="A11" s="14"/>
      <c r="B11" s="15" t="s">
        <v>38</v>
      </c>
      <c r="C11" s="16"/>
      <c r="D11" s="15">
        <v>7666</v>
      </c>
      <c r="E11" s="38">
        <f>D11/12/G3</f>
        <v>6.8556118360805871E-2</v>
      </c>
      <c r="F11" s="15"/>
      <c r="G11" s="15">
        <v>0.01</v>
      </c>
    </row>
    <row r="12" spans="1:8" x14ac:dyDescent="0.25">
      <c r="A12" s="18">
        <v>2</v>
      </c>
      <c r="B12" s="18" t="s">
        <v>6</v>
      </c>
      <c r="C12" s="25" t="s">
        <v>9</v>
      </c>
      <c r="D12" s="18">
        <f>D14+D15+D18+D19+D22+D16+D17+D20+D21</f>
        <v>570852.03999999992</v>
      </c>
      <c r="E12" s="37">
        <f>E14+E15+E18+E19+E22+E16+E17</f>
        <v>4.4783884572458792</v>
      </c>
      <c r="F12" s="18">
        <v>1.91</v>
      </c>
      <c r="G12" s="18">
        <f>G14+G15+G18+G19</f>
        <v>2.4500000000000002</v>
      </c>
    </row>
    <row r="13" spans="1:8" ht="15" customHeight="1" thickBot="1" x14ac:dyDescent="0.3">
      <c r="A13" s="20"/>
      <c r="B13" s="20" t="s">
        <v>5</v>
      </c>
      <c r="C13" s="28"/>
      <c r="D13" s="20"/>
      <c r="E13" s="39"/>
      <c r="F13" s="20"/>
      <c r="G13" s="20"/>
    </row>
    <row r="14" spans="1:8" ht="20.25" customHeight="1" x14ac:dyDescent="0.25">
      <c r="A14" s="7"/>
      <c r="B14" s="15" t="s">
        <v>54</v>
      </c>
      <c r="C14" s="15"/>
      <c r="D14" s="15">
        <v>218800</v>
      </c>
      <c r="E14" s="38">
        <f>D14/12/G3</f>
        <v>1.9567021520146519</v>
      </c>
      <c r="F14" s="15"/>
      <c r="G14" s="15">
        <v>1.7</v>
      </c>
    </row>
    <row r="15" spans="1:8" ht="20.25" customHeight="1" x14ac:dyDescent="0.25">
      <c r="A15" s="7"/>
      <c r="B15" s="15" t="s">
        <v>61</v>
      </c>
      <c r="C15" s="15"/>
      <c r="D15" s="15">
        <v>5681.78</v>
      </c>
      <c r="E15" s="38">
        <f>D15/12/G3</f>
        <v>5.0811476934523807E-2</v>
      </c>
      <c r="F15" s="15"/>
      <c r="G15" s="15">
        <v>0.04</v>
      </c>
    </row>
    <row r="16" spans="1:8" ht="20.25" customHeight="1" x14ac:dyDescent="0.25">
      <c r="A16" s="7"/>
      <c r="B16" s="24" t="s">
        <v>59</v>
      </c>
      <c r="C16" s="24"/>
      <c r="D16" s="24">
        <v>35102.43</v>
      </c>
      <c r="E16" s="49">
        <f>D16/12/G3</f>
        <v>0.31391682048420327</v>
      </c>
      <c r="F16" s="15"/>
      <c r="G16" s="15"/>
    </row>
    <row r="17" spans="1:7" ht="20.25" customHeight="1" x14ac:dyDescent="0.25">
      <c r="A17" s="7"/>
      <c r="B17" s="15" t="s">
        <v>40</v>
      </c>
      <c r="C17" s="15"/>
      <c r="D17" s="15">
        <v>135600</v>
      </c>
      <c r="E17" s="38">
        <f>D17/12/G3</f>
        <v>1.2126545329670331</v>
      </c>
      <c r="F17" s="15"/>
      <c r="G17" s="15"/>
    </row>
    <row r="18" spans="1:7" ht="20.25" customHeight="1" x14ac:dyDescent="0.25">
      <c r="A18" s="7"/>
      <c r="B18" s="15" t="s">
        <v>60</v>
      </c>
      <c r="C18" s="15"/>
      <c r="D18" s="15">
        <v>3592.77</v>
      </c>
      <c r="E18" s="38">
        <f>D18/12/G3</f>
        <v>3.2129711109203297E-2</v>
      </c>
      <c r="F18" s="15"/>
      <c r="G18" s="15">
        <v>0.01</v>
      </c>
    </row>
    <row r="19" spans="1:7" ht="20.25" customHeight="1" x14ac:dyDescent="0.25">
      <c r="A19" s="7"/>
      <c r="B19" s="15" t="s">
        <v>31</v>
      </c>
      <c r="C19" s="15"/>
      <c r="D19" s="15">
        <v>102000</v>
      </c>
      <c r="E19" s="38">
        <f>D19/12/G3</f>
        <v>0.9121737637362638</v>
      </c>
      <c r="F19" s="15"/>
      <c r="G19" s="15">
        <v>0.7</v>
      </c>
    </row>
    <row r="20" spans="1:7" ht="20.25" customHeight="1" x14ac:dyDescent="0.25">
      <c r="A20" s="7"/>
      <c r="B20" s="24" t="s">
        <v>41</v>
      </c>
      <c r="C20" s="24"/>
      <c r="D20" s="24">
        <v>37924.82</v>
      </c>
      <c r="E20" s="49">
        <f>D20/12/G3</f>
        <v>0.33915711567078755</v>
      </c>
      <c r="F20" s="15"/>
      <c r="G20" s="15"/>
    </row>
    <row r="21" spans="1:7" ht="20.25" customHeight="1" x14ac:dyDescent="0.25">
      <c r="A21" s="7"/>
      <c r="B21" s="24" t="s">
        <v>42</v>
      </c>
      <c r="C21" s="24"/>
      <c r="D21" s="24">
        <v>32150.240000000002</v>
      </c>
      <c r="E21" s="49">
        <f>D21/12/G3</f>
        <v>0.2875157394688645</v>
      </c>
      <c r="F21" s="15"/>
      <c r="G21" s="15">
        <v>0.1</v>
      </c>
    </row>
    <row r="22" spans="1:7" ht="0.6" customHeight="1" thickBot="1" x14ac:dyDescent="0.3">
      <c r="A22" s="11"/>
      <c r="B22" s="21"/>
      <c r="C22" s="21"/>
      <c r="D22" s="21"/>
      <c r="E22" s="47">
        <f>D22/12/G3</f>
        <v>0</v>
      </c>
      <c r="F22" s="21"/>
      <c r="G22" s="21"/>
    </row>
    <row r="23" spans="1:7" ht="25.8" customHeight="1" thickBot="1" x14ac:dyDescent="0.3">
      <c r="A23" s="35">
        <v>3</v>
      </c>
      <c r="B23" s="13" t="s">
        <v>14</v>
      </c>
      <c r="C23" s="36" t="s">
        <v>9</v>
      </c>
      <c r="D23" s="13">
        <f>D25+D26</f>
        <v>221333.54</v>
      </c>
      <c r="E23" s="41">
        <f>E25+E26+E24</f>
        <v>1.9888387491414836</v>
      </c>
      <c r="F23" s="13">
        <v>2.21</v>
      </c>
      <c r="G23" s="13">
        <v>2.21</v>
      </c>
    </row>
    <row r="24" spans="1:7" ht="25.8" customHeight="1" x14ac:dyDescent="0.25">
      <c r="A24" s="23"/>
      <c r="B24" s="15" t="s">
        <v>43</v>
      </c>
      <c r="C24" s="32"/>
      <c r="D24" s="15">
        <v>1060</v>
      </c>
      <c r="E24" s="38">
        <f>D24/12/G3</f>
        <v>9.4794528388278381E-3</v>
      </c>
      <c r="F24" s="22"/>
      <c r="G24" s="22"/>
    </row>
    <row r="25" spans="1:7" ht="25.8" customHeight="1" x14ac:dyDescent="0.25">
      <c r="A25" s="23"/>
      <c r="B25" s="15" t="s">
        <v>15</v>
      </c>
      <c r="C25" s="32"/>
      <c r="D25" s="15">
        <v>183333.54</v>
      </c>
      <c r="E25" s="38">
        <f>D25/12/G3</f>
        <v>1.6395298549107145</v>
      </c>
      <c r="F25" s="15"/>
      <c r="G25" s="15">
        <v>2.0099999999999998</v>
      </c>
    </row>
    <row r="26" spans="1:7" ht="19.8" customHeight="1" thickBot="1" x14ac:dyDescent="0.3">
      <c r="A26" s="14"/>
      <c r="B26" s="15" t="s">
        <v>44</v>
      </c>
      <c r="C26" s="32"/>
      <c r="D26" s="15">
        <v>38000</v>
      </c>
      <c r="E26" s="38">
        <f>D26/12/G3</f>
        <v>0.33982944139194138</v>
      </c>
      <c r="F26" s="15"/>
      <c r="G26" s="15">
        <v>0.2</v>
      </c>
    </row>
    <row r="27" spans="1:7" x14ac:dyDescent="0.25">
      <c r="A27" s="18">
        <v>4</v>
      </c>
      <c r="B27" s="22" t="s">
        <v>7</v>
      </c>
      <c r="C27" s="25" t="s">
        <v>9</v>
      </c>
      <c r="D27" s="18"/>
      <c r="E27" s="37"/>
      <c r="F27" s="18"/>
      <c r="G27" s="18"/>
    </row>
    <row r="28" spans="1:7" x14ac:dyDescent="0.25">
      <c r="A28" s="22"/>
      <c r="B28" s="22" t="s">
        <v>8</v>
      </c>
      <c r="C28" s="24"/>
      <c r="D28" s="22"/>
      <c r="E28" s="42"/>
      <c r="F28" s="22"/>
      <c r="G28" s="22"/>
    </row>
    <row r="29" spans="1:7" ht="13.8" thickBot="1" x14ac:dyDescent="0.3">
      <c r="A29" s="20"/>
      <c r="B29" s="20" t="s">
        <v>20</v>
      </c>
      <c r="C29" s="24"/>
      <c r="D29" s="20">
        <f>D30+D31+D32+D34+D33</f>
        <v>452750.74</v>
      </c>
      <c r="E29" s="39">
        <f>E30+E31+E32+E33+E34</f>
        <v>3.8693819658156348</v>
      </c>
      <c r="F29" s="20">
        <v>1.53</v>
      </c>
      <c r="G29" s="20">
        <f>G30+G31+G32+G34</f>
        <v>3.1999999999999997</v>
      </c>
    </row>
    <row r="30" spans="1:7" ht="20.399999999999999" customHeight="1" x14ac:dyDescent="0.25">
      <c r="A30" s="29"/>
      <c r="B30" s="31" t="s">
        <v>16</v>
      </c>
      <c r="C30" s="30"/>
      <c r="D30" s="15">
        <v>260953.59</v>
      </c>
      <c r="E30" s="38">
        <f>D30/13/G3</f>
        <v>2.1541630619980983</v>
      </c>
      <c r="F30" s="15"/>
      <c r="G30" s="15">
        <v>2.2999999999999998</v>
      </c>
    </row>
    <row r="31" spans="1:7" ht="18.600000000000001" customHeight="1" x14ac:dyDescent="0.25">
      <c r="A31" s="29"/>
      <c r="B31" s="23" t="s">
        <v>45</v>
      </c>
      <c r="C31" s="24"/>
      <c r="D31" s="24">
        <v>19900</v>
      </c>
      <c r="E31" s="49">
        <f>D31/12/G3</f>
        <v>0.17796331272893773</v>
      </c>
      <c r="F31" s="7"/>
      <c r="G31" s="7">
        <v>0.1</v>
      </c>
    </row>
    <row r="32" spans="1:7" ht="18.600000000000001" customHeight="1" x14ac:dyDescent="0.25">
      <c r="A32" s="29"/>
      <c r="B32" s="50" t="s">
        <v>32</v>
      </c>
      <c r="C32" s="15"/>
      <c r="D32" s="15">
        <v>86322.8</v>
      </c>
      <c r="E32" s="38">
        <f>D32/12/G3</f>
        <v>0.7719744448260073</v>
      </c>
      <c r="F32" s="7"/>
      <c r="G32" s="7">
        <v>0.7</v>
      </c>
    </row>
    <row r="33" spans="1:7" ht="18.600000000000001" customHeight="1" x14ac:dyDescent="0.25">
      <c r="A33" s="29"/>
      <c r="B33" s="23" t="s">
        <v>46</v>
      </c>
      <c r="C33" s="24"/>
      <c r="D33" s="24">
        <v>64751.519999999997</v>
      </c>
      <c r="E33" s="49">
        <f>D33/G3/12</f>
        <v>0.57906507554945053</v>
      </c>
      <c r="F33" s="7"/>
      <c r="G33" s="7"/>
    </row>
    <row r="34" spans="1:7" ht="15" customHeight="1" thickBot="1" x14ac:dyDescent="0.3">
      <c r="A34" s="29"/>
      <c r="B34" s="6" t="s">
        <v>47</v>
      </c>
      <c r="C34" s="21"/>
      <c r="D34" s="15">
        <v>20822.830000000002</v>
      </c>
      <c r="E34" s="38">
        <f>D34/12/G3</f>
        <v>0.18621607071314103</v>
      </c>
      <c r="F34" s="7"/>
      <c r="G34" s="7">
        <v>0.1</v>
      </c>
    </row>
    <row r="35" spans="1:7" ht="13.8" thickBot="1" x14ac:dyDescent="0.3">
      <c r="A35" s="13">
        <v>5</v>
      </c>
      <c r="B35" s="13" t="s">
        <v>13</v>
      </c>
      <c r="C35" s="32" t="s">
        <v>9</v>
      </c>
      <c r="D35" s="18">
        <f>D36+D39+D37+D38</f>
        <v>805323.36</v>
      </c>
      <c r="E35" s="37">
        <f>D35/G3/12</f>
        <v>7.2019101991758241</v>
      </c>
      <c r="F35" s="18">
        <v>6.82</v>
      </c>
      <c r="G35" s="18">
        <f>G36+G37+G39</f>
        <v>7.16</v>
      </c>
    </row>
    <row r="36" spans="1:7" ht="22.2" customHeight="1" x14ac:dyDescent="0.25">
      <c r="A36" s="5"/>
      <c r="B36" s="31" t="s">
        <v>49</v>
      </c>
      <c r="C36" s="30"/>
      <c r="D36" s="30">
        <v>329898</v>
      </c>
      <c r="E36" s="48">
        <f>D36/G3/13</f>
        <v>2.7232968353761624</v>
      </c>
      <c r="F36" s="10"/>
      <c r="G36" s="10">
        <v>3.2</v>
      </c>
    </row>
    <row r="37" spans="1:7" ht="22.2" customHeight="1" x14ac:dyDescent="0.25">
      <c r="A37" s="5"/>
      <c r="B37" s="14" t="s">
        <v>48</v>
      </c>
      <c r="C37" s="15"/>
      <c r="D37" s="15">
        <v>116717</v>
      </c>
      <c r="E37" s="38">
        <f>D37/12/G3</f>
        <v>1.0437861292353479</v>
      </c>
      <c r="F37" s="7"/>
      <c r="G37" s="7">
        <v>0.77</v>
      </c>
    </row>
    <row r="38" spans="1:7" ht="22.2" customHeight="1" x14ac:dyDescent="0.25">
      <c r="A38" s="5"/>
      <c r="B38" s="14" t="s">
        <v>50</v>
      </c>
      <c r="C38" s="15"/>
      <c r="D38" s="15">
        <v>65389</v>
      </c>
      <c r="E38" s="38">
        <f>D38/12/G3</f>
        <v>0.58476598271520142</v>
      </c>
      <c r="F38" s="7"/>
      <c r="G38" s="7"/>
    </row>
    <row r="39" spans="1:7" ht="18.600000000000001" customHeight="1" thickBot="1" x14ac:dyDescent="0.3">
      <c r="A39" s="5"/>
      <c r="B39" s="15" t="s">
        <v>33</v>
      </c>
      <c r="C39" s="15"/>
      <c r="D39" s="15">
        <v>293319.36</v>
      </c>
      <c r="E39" s="38">
        <f>D39/13/G3</f>
        <v>2.4213413989856298</v>
      </c>
      <c r="F39" s="7"/>
      <c r="G39" s="7">
        <v>3.19</v>
      </c>
    </row>
    <row r="40" spans="1:7" ht="24.6" customHeight="1" thickBot="1" x14ac:dyDescent="0.3">
      <c r="A40" s="13">
        <v>6</v>
      </c>
      <c r="B40" s="13" t="s">
        <v>21</v>
      </c>
      <c r="C40" s="13" t="s">
        <v>9</v>
      </c>
      <c r="D40" s="13">
        <v>315685.75</v>
      </c>
      <c r="E40" s="41">
        <f>D40/12/G3</f>
        <v>2.8231397915235807</v>
      </c>
      <c r="F40" s="13">
        <v>3.63</v>
      </c>
      <c r="G40" s="13">
        <v>3.01</v>
      </c>
    </row>
    <row r="41" spans="1:7" ht="26.4" customHeight="1" thickBot="1" x14ac:dyDescent="0.3">
      <c r="A41" s="13"/>
      <c r="B41" s="13" t="s">
        <v>27</v>
      </c>
      <c r="C41" s="34" t="s">
        <v>9</v>
      </c>
      <c r="D41" s="13">
        <f>D6+D12+D23+D29+D35+D40</f>
        <v>2571062.19</v>
      </c>
      <c r="E41" s="41">
        <f>E6+E12+E23+E29+E35+E40</f>
        <v>22.195993741084635</v>
      </c>
      <c r="F41" s="13">
        <f>F6+F12+F23+F29+F35+F40</f>
        <v>17.34</v>
      </c>
      <c r="G41" s="13">
        <f>G6+G12+G23+G29+G35+G40</f>
        <v>19.729999999999997</v>
      </c>
    </row>
    <row r="42" spans="1:7" ht="13.8" thickBot="1" x14ac:dyDescent="0.3">
      <c r="A42" s="35">
        <v>7</v>
      </c>
      <c r="B42" s="22" t="s">
        <v>25</v>
      </c>
      <c r="C42" s="44"/>
      <c r="D42" s="13">
        <v>43427.86</v>
      </c>
      <c r="E42" s="45">
        <f>D42/12/G3</f>
        <v>0.38837014222756411</v>
      </c>
      <c r="F42" s="13">
        <v>0.3</v>
      </c>
      <c r="G42" s="46">
        <v>0.21</v>
      </c>
    </row>
    <row r="43" spans="1:7" ht="13.8" thickBot="1" x14ac:dyDescent="0.3">
      <c r="A43" s="13">
        <v>8</v>
      </c>
      <c r="B43" s="13" t="s">
        <v>24</v>
      </c>
      <c r="C43" s="36" t="s">
        <v>9</v>
      </c>
      <c r="D43" s="34">
        <v>111000</v>
      </c>
      <c r="E43" s="40">
        <f>D43/12/G3</f>
        <v>0.99265968406593408</v>
      </c>
      <c r="F43" s="34">
        <v>0.86</v>
      </c>
      <c r="G43" s="34">
        <v>0.86</v>
      </c>
    </row>
    <row r="44" spans="1:7" ht="22.5" customHeight="1" thickBot="1" x14ac:dyDescent="0.3">
      <c r="A44" s="13">
        <v>9</v>
      </c>
      <c r="B44" s="13" t="s">
        <v>10</v>
      </c>
      <c r="C44" s="34" t="s">
        <v>12</v>
      </c>
      <c r="D44" s="13">
        <f>D41+D42+D43</f>
        <v>2725490.05</v>
      </c>
      <c r="E44" s="41">
        <f>E6+E12+E23+E29+E35+E40+E42+E43</f>
        <v>23.577023567378134</v>
      </c>
      <c r="F44" s="13">
        <f>F6+F12+F23+F29+F35+F40+F42+F43</f>
        <v>18.5</v>
      </c>
      <c r="G44" s="41">
        <f>G6+G12+G23+G29+G35+G40+G42+G43</f>
        <v>20.799999999999997</v>
      </c>
    </row>
    <row r="45" spans="1:7" ht="21" customHeight="1" thickBot="1" x14ac:dyDescent="0.3">
      <c r="A45" s="20">
        <v>10</v>
      </c>
      <c r="B45" s="20" t="s">
        <v>17</v>
      </c>
      <c r="C45" s="28"/>
      <c r="D45" s="20">
        <v>85507</v>
      </c>
      <c r="E45" s="39">
        <f>D45/12/G3</f>
        <v>0.76467884329212454</v>
      </c>
      <c r="F45" s="20"/>
      <c r="G45" s="20">
        <v>0.63</v>
      </c>
    </row>
    <row r="46" spans="1:7" ht="21" customHeight="1" thickBot="1" x14ac:dyDescent="0.3">
      <c r="A46" s="13">
        <v>11</v>
      </c>
      <c r="B46" s="12" t="s">
        <v>18</v>
      </c>
      <c r="C46" s="34" t="s">
        <v>12</v>
      </c>
      <c r="D46" s="13">
        <v>56316.84</v>
      </c>
      <c r="E46" s="41">
        <f>D46/12/G3</f>
        <v>0.50363474416208787</v>
      </c>
      <c r="F46" s="13"/>
      <c r="G46" s="13">
        <v>0.5</v>
      </c>
    </row>
    <row r="47" spans="1:7" ht="30" customHeight="1" thickBot="1" x14ac:dyDescent="0.3">
      <c r="A47" s="13">
        <v>12</v>
      </c>
      <c r="B47" s="12" t="s">
        <v>11</v>
      </c>
      <c r="C47" s="34" t="s">
        <v>12</v>
      </c>
      <c r="D47" s="13">
        <f>D44+D45+D46</f>
        <v>2867313.8899999997</v>
      </c>
      <c r="E47" s="41">
        <f>E44+E45+E46</f>
        <v>24.845337154832347</v>
      </c>
      <c r="F47" s="13"/>
      <c r="G47" s="41">
        <f>G44+G45+G46</f>
        <v>21.929999999999996</v>
      </c>
    </row>
    <row r="48" spans="1:7" x14ac:dyDescent="0.25">
      <c r="E48" s="43"/>
    </row>
    <row r="49" spans="1:7" x14ac:dyDescent="0.25">
      <c r="B49" s="51" t="s">
        <v>55</v>
      </c>
      <c r="C49" s="52"/>
      <c r="D49" s="53">
        <v>105111.55</v>
      </c>
      <c r="E49" s="53" t="s">
        <v>51</v>
      </c>
      <c r="F49" s="53"/>
      <c r="G49" s="53"/>
    </row>
    <row r="51" spans="1:7" x14ac:dyDescent="0.25">
      <c r="B51" s="53" t="s">
        <v>52</v>
      </c>
      <c r="D51" s="53" t="s">
        <v>62</v>
      </c>
      <c r="E51" s="53"/>
    </row>
    <row r="53" spans="1:7" x14ac:dyDescent="0.25">
      <c r="B53" s="53" t="s">
        <v>53</v>
      </c>
      <c r="D53" s="53">
        <v>20127.75</v>
      </c>
      <c r="E53" s="53" t="s">
        <v>51</v>
      </c>
    </row>
    <row r="55" spans="1:7" x14ac:dyDescent="0.25">
      <c r="A55" s="60"/>
      <c r="B55" s="61" t="s">
        <v>56</v>
      </c>
      <c r="D55" s="53" t="s">
        <v>62</v>
      </c>
      <c r="E55" s="53"/>
    </row>
    <row r="56" spans="1:7" x14ac:dyDescent="0.25">
      <c r="A56" s="60"/>
      <c r="B56" s="60"/>
    </row>
  </sheetData>
  <phoneticPr fontId="0" type="noConversion"/>
  <pageMargins left="0.25" right="0.25" top="0.75" bottom="0.75" header="0.3" footer="0.3"/>
  <pageSetup paperSize="9" scale="8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2019-03-20T14:01:09Z</cp:lastPrinted>
  <dcterms:created xsi:type="dcterms:W3CDTF">2011-07-12T11:42:04Z</dcterms:created>
  <dcterms:modified xsi:type="dcterms:W3CDTF">2019-03-20T14:01:16Z</dcterms:modified>
</cp:coreProperties>
</file>